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0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<sst xmlns="http://schemas.openxmlformats.org/spreadsheetml/2006/main" count="4315" uniqueCount="1003">
  <si>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</si>
  <si>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</si>
  <si>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</si>
  <si>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</si>
  <si>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</si>
  <si>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</si>
  <si>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</si>
  <si>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</si>
  <si>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</si>
  <si>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</si>
  <si>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</si>
  <si>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</si>
  <si>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</si>
  <si>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</si>
  <si>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</si>
  <si>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</si>
  <si>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</si>
  <si>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</si>
  <si>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</si>
  <si>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</si>
  <si>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</si>
  <si>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</si>
  <si>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</si>
  <si>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</si>
  <si>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</si>
  <si>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</si>
  <si>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</si>
  <si>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</si>
  <si>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</si>
  <si>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</si>
  <si>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</si>
  <si>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</si>
  <si>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</si>
  <si>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</si>
  <si>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</si>
  <si>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</si>
  <si>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</si>
  <si>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</si>
  <si>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</si>
  <si>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</si>
  <si>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</si>
  <si>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</si>
  <si>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</si>
  <si>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</si>
  <si>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</si>
  <si>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</si>
  <si>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</si>
  <si>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</si>
  <si>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</si>
  <si>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</si>
  <si>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</si>
  <si>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</si>
  <si>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</si>
  <si>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</si>
  <si>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</si>
  <si>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</si>
  <si>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</si>
  <si>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</si>
  <si>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</si>
  <si>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</si>
  <si>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</si>
  <si>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</si>
  <si>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</si>
  <si>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</si>
  <si>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</si>
  <si>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</si>
  <si>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</si>
  <si>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</si>
  <si>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</si>
  <si>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</si>
  <si>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</si>
  <si>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</si>
  <si>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</si>
  <si>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</si>
  <si>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</si>
  <si>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</si>
  <si>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</si>
  <si>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</si>
  <si>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</si>
  <si>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</si>
  <si>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</si>
  <si>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</si>
  <si>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</si>
  <si>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</si>
  <si>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</si>
  <si>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</si>
  <si>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</si>
  <si>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</si>
  <si>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</si>
  <si>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</si>
  <si>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</si>
  <si>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</si>
  <si>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</si>
  <si>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</si>
  <si>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</si>
  <si>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</si>
  <si>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</si>
  <si>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</si>
  <si>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</si>
  <si>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</si>
  <si>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</si>
  <si>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</si>
  <si>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</si>
  <si>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</si>
  <si>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</si>
  <si>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</si>
  <si>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</si>
  <si>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</si>
  <si>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</si>
  <si>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</si>
  <si>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</si>
  <si>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</si>
  <si>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</si>
  <si>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</si>
  <si>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</si>
  <si>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</si>
  <si>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</si>
  <si>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</si>
  <si>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</si>
  <si>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</si>
  <si>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</si>
  <si>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</si>
  <si>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</si>
  <si>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</si>
  <si>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</si>
  <si>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</si>
  <si>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</si>
  <si>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</si>
  <si>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</si>
  <si>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</si>
  <si>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</si>
  <si>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</si>
  <si>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</si>
  <si>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</si>
  <si>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</si>
  <si>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</si>
  <si>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</si>
  <si>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</si>
  <si>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</si>
  <si>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</si>
  <si>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</si>
  <si>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</si>
  <si>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</si>
  <si>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</si>
  <si>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</si>
  <si>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</si>
  <si>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</si>
  <si>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</si>
  <si>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</si>
  <si>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</si>
  <si>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</si>
  <si>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</si>
  <si>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</si>
  <si>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</si>
  <si>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</si>
  <si>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</si>
  <si>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</si>
  <si>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</si>
  <si>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</si>
  <si>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</si>
  <si>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</si>
  <si>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</si>
  <si>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</si>
  <si>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</si>
  <si>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</si>
  <si>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</si>
  <si>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</si>
  <si>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</si>
  <si>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</si>
  <si>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</si>
  <si>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</si>
  <si>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</si>
  <si>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</si>
  <si>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</si>
  <si>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</si>
  <si>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</si>
  <si>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</si>
  <si>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</si>
  <si>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</si>
  <si>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</si>
  <si>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</si>
  <si>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</si>
  <si>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</si>
  <si>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</si>
  <si>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</si>
  <si>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</si>
  <si>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</si>
  <si>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</si>
  <si>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</si>
  <si>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</si>
  <si>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</si>
  <si>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</si>
  <si>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</si>
  <si>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</si>
  <si>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</si>
  <si>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</si>
  <si>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</si>
  <si>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</si>
  <si>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</si>
  <si>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</si>
  <si>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</si>
  <si>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</si>
  <si>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</si>
  <si>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</si>
  <si>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</si>
  <si>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</si>
  <si>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</si>
  <si>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</si>
  <si>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</si>
  <si>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</si>
  <si>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</si>
  <si>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</si>
  <si>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</si>
  <si>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</si>
  <si>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</si>
  <si>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</si>
  <si>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</si>
  <si>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</si>
  <si>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</si>
  <si>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</si>
  <si>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</si>
  <si>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</si>
  <si>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</si>
  <si>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</si>
  <si>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</si>
  <si>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</si>
  <si>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</si>
  <si>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</si>
  <si>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</si>
  <si>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</si>
  <si>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</si>
  <si>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</si>
  <si>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</si>
  <si>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</si>
  <si>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</si>
  <si>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</si>
  <si>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</si>
  <si>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</si>
  <si>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</si>
  <si>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</si>
  <si>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</si>
  <si>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</si>
  <si>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</si>
  <si>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</si>
  <si>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</si>
  <si>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</si>
  <si>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</si>
  <si>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</si>
  <si>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</si>
  <si>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</si>
  <si>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</si>
  <si>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</si>
  <si>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</si>
  <si>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</si>
  <si>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</si>
  <si>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</si>
  <si>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</si>
  <si>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</si>
  <si>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</si>
  <si>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</si>
  <si>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</si>
  <si>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</si>
  <si>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</si>
  <si>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</si>
  <si>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</si>
  <si>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</si>
  <si>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</si>
  <si>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</si>
  <si>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</si>
  <si>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</si>
  <si>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</si>
  <si>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</si>
  <si>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</si>
  <si>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</si>
  <si>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</si>
  <si>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</si>
  <si>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</si>
  <si>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</si>
  <si>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</si>
  <si>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</si>
  <si>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</si>
  <si>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</si>
  <si>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</si>
  <si>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</si>
  <si>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</si>
  <si>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</si>
  <si>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</si>
  <si>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</si>
  <si>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</si>
  <si>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</si>
  <si>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</si>
  <si>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</si>
  <si>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</si>
  <si>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</si>
  <si>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</si>
  <si>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</si>
  <si>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</si>
  <si>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</si>
  <si>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</si>
  <si>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</si>
  <si>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</si>
  <si>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</si>
  <si>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</si>
  <si>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</si>
  <si>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</si>
  <si>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</si>
  <si>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</si>
  <si>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</si>
  <si>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</si>
  <si>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</si>
  <si>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</si>
  <si>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</si>
  <si>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</si>
  <si>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</si>
  <si>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</si>
  <si>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</si>
  <si>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</si>
  <si>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</si>
  <si>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</si>
  <si>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</si>
  <si>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</si>
  <si>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</si>
  <si>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</si>
  <si>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</si>
  <si>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</si>
  <si>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</si>
  <si>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</si>
  <si>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</si>
  <si>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</si>
  <si>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</si>
  <si>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</si>
  <si>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</si>
  <si>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</si>
  <si>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</si>
  <si>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</si>
  <si>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</si>
  <si>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</si>
  <si>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</si>
  <si>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</si>
  <si>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</si>
  <si>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</si>
  <si>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</si>
  <si>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</si>
  <si>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</si>
  <si>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</si>
  <si>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</si>
  <si>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</si>
  <si>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</si>
  <si>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</si>
  <si>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</si>
  <si>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</si>
  <si>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</si>
  <si>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</si>
  <si>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</si>
  <si>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</si>
  <si>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</si>
  <si>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</si>
  <si>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</si>
  <si>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</si>
  <si>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</si>
  <si>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</si>
  <si>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</si>
  <si>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</si>
  <si>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</si>
  <si>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</si>
  <si>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</si>
  <si>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</si>
  <si>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</si>
  <si>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</si>
  <si>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</si>
  <si>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</si>
  <si>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</si>
  <si>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</si>
  <si>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</si>
  <si>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</si>
  <si>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</si>
  <si>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</si>
  <si>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</si>
  <si>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</si>
  <si>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</si>
  <si>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</si>
  <si>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</si>
  <si>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</si>
  <si>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</si>
  <si>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</si>
  <si>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</si>
  <si>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</si>
  <si>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</si>
  <si>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</si>
  <si>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</si>
  <si>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</si>
  <si>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</si>
  <si>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</si>
  <si>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</si>
  <si>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</si>
  <si>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</si>
  <si>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</si>
  <si>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</si>
  <si>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</si>
  <si>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</si>
  <si>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</si>
  <si>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</si>
  <si>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</si>
  <si>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</si>
  <si>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</si>
  <si>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</si>
  <si>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</si>
  <si>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</si>
  <si>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</si>
  <si>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</si>
  <si>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</si>
  <si>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</si>
  <si>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</si>
  <si>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</si>
  <si>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</si>
  <si>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</si>
  <si>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</si>
  <si>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</si>
  <si>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</si>
  <si>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</si>
  <si>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</si>
  <si>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</si>
  <si>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</si>
  <si>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</si>
  <si>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</si>
  <si>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</si>
  <si>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</si>
  <si>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</si>
  <si>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</si>
  <si>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</si>
  <si>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</si>
  <si>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</si>
  <si>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</si>
  <si>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</si>
  <si>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</si>
  <si>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</si>
  <si>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</si>
  <si>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</si>
  <si>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</si>
  <si>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</si>
  <si>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</si>
  <si>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</si>
  <si>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</si>
  <si>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</si>
  <si>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</si>
  <si>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</si>
  <si>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</si>
  <si>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</si>
  <si>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</si>
  <si>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</si>
  <si>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</si>
  <si>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</si>
  <si>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</si>
  <si>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</si>
  <si>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</si>
  <si>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</si>
  <si>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</si>
  <si>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</si>
  <si>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</si>
  <si>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</si>
  <si>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</si>
  <si>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</si>
  <si>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</si>
  <si>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</si>
  <si>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</si>
  <si>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</si>
  <si>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</si>
  <si>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</si>
  <si>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</si>
  <si>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</si>
  <si>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</si>
  <si>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</si>
  <si>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</si>
  <si>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</si>
  <si>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</si>
  <si>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</si>
  <si>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</si>
  <si>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</si>
  <si>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</si>
  <si>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</si>
  <si>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</si>
  <si>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</si>
  <si>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</si>
  <si>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</si>
  <si>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</si>
  <si>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</si>
  <si>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</si>
  <si>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</si>
  <si>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</si>
  <si>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</si>
  <si>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</si>
  <si>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</si>
  <si>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</si>
  <si>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</si>
  <si>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</si>
  <si>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</si>
  <si>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</si>
  <si>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</si>
  <si>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</si>
  <si>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</si>
  <si>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</si>
  <si>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</si>
  <si>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</si>
  <si>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</si>
  <si>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</si>
  <si>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</si>
  <si>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</si>
  <si>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</si>
  <si>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</si>
  <si>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</si>
  <si>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</si>
  <si>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</si>
  <si>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</si>
  <si>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</si>
  <si>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</si>
  <si>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</si>
  <si>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</si>
  <si>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</si>
  <si>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</si>
  <si>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</si>
  <si>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</si>
  <si>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</si>
  <si>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</si>
  <si>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</si>
  <si>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</si>
  <si>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</si>
  <si>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</si>
  <si>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</si>
  <si>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</si>
  <si>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</si>
  <si>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</si>
  <si>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</si>
  <si>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</si>
  <si>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</si>
  <si>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</si>
  <si>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</si>
  <si>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</si>
  <si>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</si>
  <si>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</si>
  <si>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</si>
  <si>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</si>
  <si>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</si>
  <si>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</si>
  <si>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</si>
  <si>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</si>
  <si>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</si>
  <si>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</si>
  <si>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</si>
  <si>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</si>
  <si>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</si>
  <si>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</si>
  <si>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</si>
  <si>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</si>
  <si>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</si>
  <si>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</si>
  <si>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</si>
  <si>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</si>
  <si>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</si>
  <si>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</si>
  <si>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</si>
  <si>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</si>
  <si>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</si>
  <si>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</si>
  <si>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</si>
  <si>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</si>
  <si>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</si>
  <si>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</si>
  <si>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</si>
  <si>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</si>
  <si>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</si>
  <si>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</si>
  <si>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</si>
  <si>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</si>
  <si>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</si>
  <si>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</si>
  <si>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</si>
  <si>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</si>
  <si>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</si>
  <si>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</si>
  <si>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</si>
  <si>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</si>
  <si>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</si>
  <si>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</si>
  <si>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</si>
  <si>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</si>
  <si>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</si>
  <si>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</si>
  <si>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</si>
  <si>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</si>
  <si>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</si>
  <si>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</si>
  <si>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</si>
  <si>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</si>
  <si>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</si>
  <si>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</si>
  <si>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</si>
  <si>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</si>
  <si>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</si>
  <si>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</si>
  <si>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</si>
  <si>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</si>
  <si>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</si>
  <si>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</si>
  <si>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</si>
  <si>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</si>
  <si>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</si>
  <si>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</si>
  <si>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</si>
  <si>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</si>
  <si>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</si>
  <si>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</si>
  <si>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</si>
  <si>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</si>
  <si>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</si>
  <si>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</si>
  <si>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</si>
  <si>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</si>
  <si>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</si>
  <si>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</si>
  <si>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</si>
  <si>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</si>
  <si>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</si>
  <si>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</si>
  <si>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</si>
  <si>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</si>
  <si>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</si>
  <si>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</si>
  <si>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</si>
  <si>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</si>
  <si>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</si>
  <si>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</si>
  <si>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</si>
  <si>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</si>
  <si>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</si>
  <si>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</si>
  <si>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</si>
  <si>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</si>
  <si>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</si>
  <si>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</si>
  <si>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</si>
  <si>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</si>
  <si>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</si>
  <si>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</si>
  <si>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</si>
  <si>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</si>
  <si>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</si>
  <si>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</si>
  <si>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</si>
  <si>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</si>
  <si>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</si>
  <si>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</si>
  <si>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</si>
  <si>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</si>
  <si>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</si>
  <si>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</si>
  <si>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</si>
  <si>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</si>
  <si>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</si>
  <si>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</si>
  <si>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</si>
  <si>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</si>
  <si>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</si>
  <si>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</si>
  <si>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</si>
  <si>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</si>
  <si>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</si>
  <si>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</si>
  <si>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</si>
  <si>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</si>
  <si>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</si>
  <si>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</si>
  <si>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</si>
  <si>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</si>
  <si>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</si>
  <si>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</si>
  <si>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</si>
  <si>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</si>
  <si>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</si>
  <si>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</si>
  <si>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</si>
  <si>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</si>
  <si>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</si>
  <si>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</si>
  <si>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</si>
  <si>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</si>
  <si>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</si>
  <si>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</si>
  <si>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</si>
  <si>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</si>
  <si>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</si>
  <si>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</si>
  <si>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</si>
  <si>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</si>
  <si>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</si>
  <si>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</si>
  <si>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</si>
  <si>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</si>
  <si>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</si>
  <si>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</si>
  <si>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</si>
  <si>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</si>
  <si>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</si>
  <si>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</si>
  <si>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</si>
  <si>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</si>
  <si>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</si>
  <si>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</si>
  <si>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</si>
  <si>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</si>
  <si>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</si>
  <si>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</si>
  <si>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</si>
  <si>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</si>
  <si>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</si>
  <si>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</si>
  <si>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</si>
  <si>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</si>
  <si>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</si>
  <si>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</si>
  <si>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</si>
  <si>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</si>
  <si>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</si>
  <si>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</si>
  <si>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</si>
  <si>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</si>
  <si>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</si>
  <si>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</si>
  <si>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</si>
  <si>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</si>
  <si>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</si>
  <si>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</si>
  <si>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</si>
  <si>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</si>
  <si>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</si>
  <si>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</si>
  <si>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</si>
  <si>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</si>
  <si>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</si>
  <si>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</si>
  <si>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</si>
  <si>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</si>
  <si>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</si>
  <si>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</si>
  <si>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</si>
  <si>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</si>
  <si>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</si>
  <si>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</si>
  <si>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</si>
  <si>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</si>
  <si>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</si>
  <si>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</si>
  <si>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</si>
  <si>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</si>
  <si>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</si>
  <si>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</si>
  <si>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</si>
  <si>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</si>
  <si>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</si>
  <si>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</si>
  <si>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</si>
  <si>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</si>
  <si>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</si>
  <si>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</si>
  <si>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</si>
  <si>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</si>
  <si>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</si>
  <si>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</si>
  <si>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</si>
  <si>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</si>
  <si>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</si>
  <si>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</si>
  <si>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</si>
  <si>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</si>
  <si>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</si>
  <si>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</si>
  <si>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</si>
  <si>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</si>
  <si>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</si>
  <si>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</si>
  <si>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</si>
  <si>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</si>
  <si>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</si>
  <si>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</si>
  <si>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</si>
  <si>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</si>
  <si>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</si>
  <si>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</si>
  <si>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</si>
  <si>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</si>
  <si>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</si>
  <si>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</si>
  <si>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</si>
  <si>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</si>
  <si>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</si>
  <si>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</si>
  <si>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</si>
  <si>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</si>
  <si>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</si>
  <si>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</si>
  <si>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</si>
  <si>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</si>
  <si>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</si>
  <si>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</si>
  <si>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</si>
  <si>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</si>
  <si>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</si>
  <si>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</si>
  <si>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</si>
  <si>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</si>
  <si>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</si>
  <si>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</si>
  <si>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</si>
  <si>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</si>
  <si>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</si>
  <si>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</si>
  <si>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</si>
  <si>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</si>
  <si>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</si>
  <si>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</si>
  <si>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</si>
  <si>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</si>
  <si>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</si>
  <si>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</si>
  <si>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</si>
  <si>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</si>
  <si>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</si>
  <si>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</si>
  <si>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</si>
  <si>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</si>
  <si>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</si>
  <si>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</si>
  <si>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</si>
  <si>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</si>
  <si>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</si>
  <si>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</si>
  <si>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</si>
  <si>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</si>
  <si>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</si>
  <si>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</si>
  <si>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</si>
  <si>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</si>
  <si>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</si>
  <si>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</si>
  <si>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</si>
  <si>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</si>
  <si>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</si>
  <si>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</si>
  <si>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</si>
  <si>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</si>
  <si>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</si>
  <si>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</si>
  <si>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</si>
  <si>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</si>
  <si>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</si>
  <si>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</si>
  <si>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</si>
  <si>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</si>
  <si>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</si>
  <si>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</si>
  <si>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</si>
  <si>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</si>
  <si>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</si>
  <si>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</si>
  <si>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</si>
  <si>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</si>
  <si>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</si>
  <si>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</si>
  <si>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</si>
  <si>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</si>
  <si>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</si>
  <si>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</si>
  <si>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</si>
  <si>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</si>
  <si>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</si>
  <si>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</si>
  <si>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</si>
  <si>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</si>
  <si>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</si>
  <si>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</si>
  <si>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</si>
  <si>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</si>
  <si>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</si>
  <si>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</si>
  <si>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</si>
  <si>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</si>
  <si>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</si>
  <si>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</si>
  <si>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</si>
  <si>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</si>
  <si>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</si>
  <si>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</si>
  <si>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</si>
  <si>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</si>
  <si>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</si>
  <si>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</si>
  <si>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</si>
  <si>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</si>
  <si>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</si>
  <si>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</si>
  <si>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</si>
  <si>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</si>
  <si>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</si>
  <si>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</si>
  <si>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</si>
  <si>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</si>
  <si>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</si>
  <si>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</si>
  <si>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</si>
  <si>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</si>
  <si>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</si>
  <si>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</si>
  <si>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</si>
  <si>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</si>
  <si>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</si>
  <si>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</si>
  <si>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</si>
  <si>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</si>
  <si>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</si>
  <si>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</si>
  <si>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</si>
  <si>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</si>
  <si>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</si>
  <si>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</si>
  <si>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</si>
  <si>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</si>
  <si>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</si>
  <si>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</si>
  <si>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</si>
  <si>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</si>
  <si>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</si>
  <si>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</si>
  <si>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</si>
  <si>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</si>
  <si>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</si>
  <si>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</si>
  <si>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</si>
  <si>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</si>
  <si>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</si>
  <si>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</si>
  <si>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</si>
  <si>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</si>
  <si>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</si>
  <si>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</si>
  <si>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</si>
  <si>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</si>
  <si>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</si>
  <si>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</si>
  <si>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</si>
  <si>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</si>
  <si>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</si>
  <si>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</si>
  <si>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</si>
  <si>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</si>
  <si>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</si>
  <si>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</si>
  <si>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</si>
  <si>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</si>
  <si>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</si>
  <si>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</si>
  <si>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</si>
  <si>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</si>
  <si>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</si>
  <si>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</si>
  <si>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</si>
  <si>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</si>
  <si>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</si>
  <si>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</si>
  <si>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</si>
  <si>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</si>
  <si>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</si>
  <si>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</si>
  <si>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</si>
  <si>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</si>
  <si>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</si>
  <si>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</si>
  <si>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</si>
  <si>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</si>
  <si>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</si>
  <si>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</si>
  <si>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</si>
  <si>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</si>
  <si>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</si>
  <si>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</si>
  <si>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</si>
  <si>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</si>
  <si>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</si>
  <si>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</si>
  <si>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</si>
  <si>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</si>
  <si>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</si>
  <si>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</si>
  <si>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</si>
  <si>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</si>
  <si>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</si>
  <si>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</si>
  <si>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064826125</t>
  </si>
  <si>
    <t>bulsugar2002@dir.bg</t>
  </si>
  <si>
    <t>РАДКА ПАВЛОВА СПАСОВА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</si>
  <si>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</si>
  <si>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</si>
  <si>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</si>
  <si>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</si>
  <si>
    <t xml:space="preserve">                                              ИЛИЯ ГЕОРГИЕВ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</si>
</sst>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7" borderId="2" applyNumberFormat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5" fillId="21" borderId="6" applyNumberFormat="0" applyAlignment="0" applyProtection="0"/>
    <xf numFmtId="0" fontId="35" fillId="21" borderId="2" applyNumberFormat="0" applyAlignment="0" applyProtection="0"/>
    <xf numFmtId="0" fontId="36" fillId="22" borderId="7" applyNumberFormat="0" applyAlignment="0" applyProtection="0"/>
    <xf numFmtId="0" fontId="34" fillId="3" borderId="0" applyNumberFormat="0" applyBorder="0" applyAlignment="0" applyProtection="0"/>
    <xf numFmtId="0" fontId="4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7" fillId="0" borderId="9" applyNumberFormat="0" applyFill="0" applyAlignment="0" applyProtection="0"/>
  </cellStyleXfs>
  <cellXfs count="747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42916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42930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РАДКА ПАВЛОВА СПАСОВА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42930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890</v>
      </c>
      <c r="D6" s="674">
        <f aca="true" t="shared" si="0" ref="D6:D15">C6-E6</f>
        <v>0</v>
      </c>
      <c r="E6" s="673">
        <f>'1-Баланс'!G95</f>
        <v>890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-715</v>
      </c>
      <c r="D7" s="674">
        <f t="shared" si="0"/>
        <v>-1433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8</v>
      </c>
      <c r="D8" s="674">
        <f t="shared" si="0"/>
        <v>0</v>
      </c>
      <c r="E8" s="673">
        <f>ABS('2-Отчет за доходите'!C44)-ABS('2-Отчет за доходите'!G44)</f>
        <v>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-715</v>
      </c>
      <c r="D11" s="674">
        <f t="shared" si="0"/>
        <v>0</v>
      </c>
      <c r="E11" s="673">
        <f>'4-Отчет за собствения капитал'!L34</f>
        <v>-715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0.24242424242424243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-0.011188811188811189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0.004984423676012461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0.008988764044943821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0.033846153846153845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0.021538461538461538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0.021538461538461538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0.03754266211604096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0.03707865168539326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2.265486725663717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-2.2447552447552446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1.803370786516854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-0.011188811188811189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0.24242424242424243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200.625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2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890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1563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7897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-9338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1253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-10591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-9330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-715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1270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10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1280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1280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238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90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148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87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325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325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33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33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33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33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33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8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1563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1563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1563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1563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1253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1253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1261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1261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-10591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-10591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-10591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-10591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-723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-723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-715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-715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1270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1270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248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10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90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148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55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93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87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1605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1605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1270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1270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248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10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90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148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55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93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87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1605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1605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B48">
      <selection activeCell="B100" sqref="B100:H10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1563</v>
      </c>
      <c r="H21" s="196">
        <v>1563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7897</v>
      </c>
      <c r="H26" s="598">
        <f>H20+H21+H22</f>
        <v>7897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-9338</v>
      </c>
      <c r="H28" s="596">
        <f>SUM(H29:H31)</f>
        <v>-9610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1253</v>
      </c>
      <c r="H29" s="196">
        <v>981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-10591</v>
      </c>
      <c r="H30" s="196">
        <v>-10591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</v>
      </c>
      <c r="H32" s="196">
        <v>272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-9330</v>
      </c>
      <c r="H34" s="598">
        <f>H28+H32+H33</f>
        <v>-9338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-715</v>
      </c>
      <c r="H37" s="600">
        <f>H26+H18+H34</f>
        <v>-723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1270</v>
      </c>
      <c r="H46" s="196">
        <v>1270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10</v>
      </c>
      <c r="H47" s="196">
        <v>10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1280</v>
      </c>
      <c r="H50" s="596">
        <f>SUM(H44:H49)</f>
        <v>1280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1280</v>
      </c>
      <c r="H56" s="600">
        <f>H50+H52+H53+H54+H55</f>
        <v>1280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238</v>
      </c>
      <c r="H61" s="596">
        <f>SUM(H62:H68)</f>
        <v>220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2</v>
      </c>
      <c r="D64" s="196">
        <v>2</v>
      </c>
      <c r="E64" s="89" t="s">
        <v>199</v>
      </c>
      <c r="F64" s="93" t="s">
        <v>200</v>
      </c>
      <c r="G64" s="197">
        <v>90</v>
      </c>
      <c r="H64" s="196">
        <v>87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</v>
      </c>
      <c r="D65" s="598">
        <f>SUM(D59:D64)</f>
        <v>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148</v>
      </c>
      <c r="H68" s="196">
        <v>133</v>
      </c>
    </row>
    <row r="69" spans="1:8" ht="15.75">
      <c r="A69" s="89" t="s">
        <v>210</v>
      </c>
      <c r="B69" s="91" t="s">
        <v>211</v>
      </c>
      <c r="C69" s="197">
        <v>4</v>
      </c>
      <c r="D69" s="196">
        <v>0</v>
      </c>
      <c r="E69" s="201" t="s">
        <v>79</v>
      </c>
      <c r="F69" s="93" t="s">
        <v>216</v>
      </c>
      <c r="G69" s="197">
        <v>87</v>
      </c>
      <c r="H69" s="196">
        <v>111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325</v>
      </c>
      <c r="H71" s="598">
        <f>H59+H60+H61+H69+H70</f>
        <v>331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325</v>
      </c>
      <c r="H79" s="600">
        <f>H71+H73+H75+H77</f>
        <v>331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</v>
      </c>
      <c r="D94" s="602">
        <f>D65+D76+D85+D92+D93</f>
        <v>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890</v>
      </c>
      <c r="D95" s="604">
        <f>D94+D56</f>
        <v>888</v>
      </c>
      <c r="E95" s="229" t="s">
        <v>942</v>
      </c>
      <c r="F95" s="489" t="s">
        <v>268</v>
      </c>
      <c r="G95" s="603">
        <f>G37+G40+G56+G79</f>
        <v>890</v>
      </c>
      <c r="H95" s="604">
        <f>H37+H40+H56+H79</f>
        <v>888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42930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РАДКА ПАВЛОВА СПАСОВА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999</v>
      </c>
      <c r="C103" s="705"/>
      <c r="D103" s="705"/>
      <c r="E103" s="705"/>
      <c r="M103" s="98"/>
    </row>
    <row r="104" spans="1:5" ht="21.75" customHeight="1">
      <c r="A104" s="695"/>
      <c r="B104" s="705"/>
      <c r="C104" s="705"/>
      <c r="D104" s="705"/>
      <c r="E104" s="705"/>
    </row>
    <row r="105" spans="1:13" ht="21.75" customHeight="1">
      <c r="A105" s="695"/>
      <c r="B105" s="705"/>
      <c r="C105" s="705"/>
      <c r="D105" s="705"/>
      <c r="E105" s="705"/>
      <c r="M105" s="98"/>
    </row>
    <row r="106" spans="1:5" ht="21.75" customHeight="1">
      <c r="A106" s="695"/>
      <c r="B106" s="705"/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B28">
      <selection activeCell="F51" sqref="F5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</v>
      </c>
      <c r="D13" s="317">
        <v>16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</v>
      </c>
      <c r="D15" s="317">
        <v>3</v>
      </c>
      <c r="E15" s="245" t="s">
        <v>79</v>
      </c>
      <c r="F15" s="240" t="s">
        <v>289</v>
      </c>
      <c r="G15" s="316">
        <v>33</v>
      </c>
      <c r="H15" s="317">
        <v>3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33</v>
      </c>
      <c r="H16" s="629">
        <f>SUM(H12:H15)</f>
        <v>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</v>
      </c>
      <c r="D22" s="629">
        <f>SUM(D12:D18)+D19</f>
        <v>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</v>
      </c>
      <c r="D31" s="635">
        <f>D29+D22</f>
        <v>23</v>
      </c>
      <c r="E31" s="251" t="s">
        <v>824</v>
      </c>
      <c r="F31" s="266" t="s">
        <v>331</v>
      </c>
      <c r="G31" s="253">
        <f>G16+G18+G27</f>
        <v>33</v>
      </c>
      <c r="H31" s="254">
        <f>H16+H18+H27</f>
        <v>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</v>
      </c>
      <c r="D36" s="637">
        <f>D31-D34+D35</f>
        <v>23</v>
      </c>
      <c r="E36" s="262" t="s">
        <v>346</v>
      </c>
      <c r="F36" s="256" t="s">
        <v>347</v>
      </c>
      <c r="G36" s="267">
        <f>G35-G34+G31</f>
        <v>33</v>
      </c>
      <c r="H36" s="268">
        <f>H35-H34+H31</f>
        <v>3</v>
      </c>
    </row>
    <row r="37" spans="1:8" ht="15.75">
      <c r="A37" s="261" t="s">
        <v>348</v>
      </c>
      <c r="B37" s="231" t="s">
        <v>349</v>
      </c>
      <c r="C37" s="634">
        <f>IF((G36-C36)&gt;0,G36-C36,0)</f>
        <v>8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20</v>
      </c>
    </row>
    <row r="45" spans="1:8" ht="16.5" thickBot="1">
      <c r="A45" s="270" t="s">
        <v>371</v>
      </c>
      <c r="B45" s="271" t="s">
        <v>372</v>
      </c>
      <c r="C45" s="630">
        <f>C36+C38+C42</f>
        <v>33</v>
      </c>
      <c r="D45" s="631">
        <f>D36+D38+D42</f>
        <v>23</v>
      </c>
      <c r="E45" s="270" t="s">
        <v>373</v>
      </c>
      <c r="F45" s="272" t="s">
        <v>374</v>
      </c>
      <c r="G45" s="630">
        <f>G42+G36</f>
        <v>33</v>
      </c>
      <c r="H45" s="631">
        <f>H42+H36</f>
        <v>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42930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РАДКА ПАВЛОВА СПАСОВА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 t="s">
        <v>1000</v>
      </c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/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4">
      <selection activeCell="B54" sqref="B54:E5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0</v>
      </c>
      <c r="D11" s="196">
        <v>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</v>
      </c>
      <c r="D12" s="196">
        <v>-3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</v>
      </c>
      <c r="D14" s="196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</v>
      </c>
      <c r="D21" s="659">
        <f>SUM(D11:D20)</f>
        <v>-3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</v>
      </c>
      <c r="D37" s="196">
        <v>3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8</v>
      </c>
      <c r="D43" s="661">
        <f>SUM(D35:D42)</f>
        <v>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42930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РАДКА ПАВЛОВА СПАСОВА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31.5">
      <c r="A59" s="695" t="s">
        <v>1001</v>
      </c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695"/>
      <c r="B62" s="705"/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8">
      <selection activeCell="K46" sqref="K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1563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1253</v>
      </c>
      <c r="J13" s="584">
        <f>'1-Баланс'!H30+'1-Баланс'!H33</f>
        <v>-10591</v>
      </c>
      <c r="K13" s="585"/>
      <c r="L13" s="584">
        <f>SUM(C13:K13)</f>
        <v>-723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1563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1253</v>
      </c>
      <c r="J17" s="653">
        <f t="shared" si="2"/>
        <v>-10591</v>
      </c>
      <c r="K17" s="653">
        <f t="shared" si="2"/>
        <v>0</v>
      </c>
      <c r="L17" s="584">
        <f t="shared" si="1"/>
        <v>-723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</v>
      </c>
      <c r="J18" s="584">
        <f>+'1-Баланс'!G33</f>
        <v>0</v>
      </c>
      <c r="K18" s="585"/>
      <c r="L18" s="584">
        <f t="shared" si="1"/>
        <v>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>
        <v>0</v>
      </c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1563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1261</v>
      </c>
      <c r="J31" s="653">
        <f t="shared" si="6"/>
        <v>-10591</v>
      </c>
      <c r="K31" s="653">
        <f t="shared" si="6"/>
        <v>0</v>
      </c>
      <c r="L31" s="584">
        <f t="shared" si="1"/>
        <v>-715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1563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1261</v>
      </c>
      <c r="J34" s="587">
        <f t="shared" si="7"/>
        <v>-10591</v>
      </c>
      <c r="K34" s="587">
        <f t="shared" si="7"/>
        <v>0</v>
      </c>
      <c r="L34" s="651">
        <f t="shared" si="1"/>
        <v>-715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42930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РАДКА ПАВЛОВА СПАСОВА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31.5">
      <c r="A43" s="695" t="s">
        <v>1000</v>
      </c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6:E46"/>
    <mergeCell ref="B47:E47"/>
    <mergeCell ref="B43:E43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27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42930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РАДКА ПАВЛОВА СПАСОВА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 t="s">
        <v>1000</v>
      </c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7">
      <selection activeCell="C49" sqref="C49:I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42930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РАДКА ПАВЛОВА СПАСОВА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 t="s">
        <v>1000</v>
      </c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88">
      <selection activeCell="E102" sqref="E10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</v>
      </c>
      <c r="D30" s="368">
        <v>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1270</v>
      </c>
      <c r="D82" s="138">
        <f>SUM(D83:D86)</f>
        <v>1270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1270</v>
      </c>
      <c r="D83" s="197">
        <v>1270</v>
      </c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248</v>
      </c>
      <c r="D87" s="134">
        <f>SUM(D88:D92)+D96</f>
        <v>248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10</v>
      </c>
      <c r="D88" s="197">
        <v>10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90</v>
      </c>
      <c r="D89" s="197">
        <v>90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148</v>
      </c>
      <c r="D92" s="138">
        <f>SUM(D93:D95)</f>
        <v>148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55</v>
      </c>
      <c r="D93" s="197">
        <v>55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93</v>
      </c>
      <c r="D95" s="197">
        <v>93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87</v>
      </c>
      <c r="D97" s="197">
        <v>87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1605</v>
      </c>
      <c r="D98" s="433">
        <f>D87+D82+D77+D73+D97</f>
        <v>1605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1605</v>
      </c>
      <c r="D99" s="427">
        <f>D98+D70+D68</f>
        <v>1605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42930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РАДКА ПАВЛОВА СПАСОВА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 t="s">
        <v>1000</v>
      </c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B40" sqref="B40:I4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42930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РАДКА ПАВЛОВА СПАСОВА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 t="s">
        <v>1002</v>
      </c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2017-04-19T10:46:11Z</cp:lastPrinted>
  <dcterms:created xsi:type="dcterms:W3CDTF">2006-09-16T00:00:00Z</dcterms:created>
  <dcterms:modified xsi:type="dcterms:W3CDTF">2017-07-13T08:21:28Z</dcterms:modified>
  <cp:category/>
  <cp:version/>
  <cp:contentType/>
  <cp:contentStatus/>
</cp:coreProperties>
</file>